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78" i="1" l="1"/>
  <c r="D76" i="1"/>
  <c r="D71" i="1"/>
  <c r="D59" i="1"/>
  <c r="D57" i="1"/>
  <c r="D79" i="1" s="1"/>
  <c r="H20" i="1" l="1"/>
  <c r="H28" i="1"/>
  <c r="H21" i="1"/>
  <c r="H24" i="1"/>
  <c r="H16" i="1" l="1"/>
  <c r="H27" i="1"/>
  <c r="H48" i="1" l="1"/>
  <c r="H19" i="1" l="1"/>
  <c r="H15" i="1" l="1"/>
  <c r="H41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<sst xmlns="http://schemas.openxmlformats.org/spreadsheetml/2006/main" count="130" uniqueCount="74">
  <si>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</si>
  <si>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</si>
  <si>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</si>
  <si>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</si>
  <si>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</si>
  <si>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</si>
  <si>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</si>
  <si>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</si>
  <si>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</si>
  <si>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</si>
  <si>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</si>
  <si>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</si>
  <si>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</si>
  <si>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</si>
  <si>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</si>
  <si>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</si>
  <si>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</si>
  <si>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</si>
  <si>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</si>
  <si>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</si>
  <si>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</si>
  <si>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</si>
  <si>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</si>
  <si>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</si>
  <si>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</si>
  <si>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Uplata dobavljaču Phoenix Pharma</t>
  </si>
  <si>
    <t>Dana 25.10.2019.godine Dom zdravlja Požarevac je izvršio plaćanje prema dobavljačima:</t>
  </si>
  <si>
    <t>Dana:25.10.2019.</t>
  </si>
  <si>
    <t>Primljena i neutrošena participacija od 25.10.2019.</t>
  </si>
  <si>
    <t>Uplata dobavljaču Vega</t>
  </si>
  <si>
    <t>476596/19</t>
  </si>
  <si>
    <t>476571/19</t>
  </si>
  <si>
    <t>562499</t>
  </si>
  <si>
    <t>ukupno direktna plaćanja-lekovi-KPP062</t>
  </si>
  <si>
    <t>562152</t>
  </si>
  <si>
    <t>ukupno direktna plaćanja-oktreotid-KPP986</t>
  </si>
  <si>
    <t>426721</t>
  </si>
  <si>
    <t>Euromedicina</t>
  </si>
  <si>
    <t>Laboratorijski materijal</t>
  </si>
  <si>
    <t>19002237-2257</t>
  </si>
  <si>
    <t>19002420-2257</t>
  </si>
  <si>
    <t>19002421-2257</t>
  </si>
  <si>
    <t>Eurodijagnostika</t>
  </si>
  <si>
    <t>19063155-0716</t>
  </si>
  <si>
    <t>Interlab exim</t>
  </si>
  <si>
    <t>2302-07004124-19</t>
  </si>
  <si>
    <t>2302-07004125-19</t>
  </si>
  <si>
    <t>19KFAK02566</t>
  </si>
  <si>
    <t>Superlab</t>
  </si>
  <si>
    <t>F19-211094</t>
  </si>
  <si>
    <t>Vicor</t>
  </si>
  <si>
    <t>R19-10352</t>
  </si>
  <si>
    <t>426711</t>
  </si>
  <si>
    <t>Sanitetski materijal</t>
  </si>
  <si>
    <t>R19-10353</t>
  </si>
  <si>
    <t>ukupno sanitetski materijal</t>
  </si>
  <si>
    <t>423311</t>
  </si>
  <si>
    <t>Medicinski fakultet</t>
  </si>
  <si>
    <t>Zlatan Nikontović</t>
  </si>
  <si>
    <t>4799755004881</t>
  </si>
  <si>
    <t>422311</t>
  </si>
  <si>
    <t>Berić Tanja</t>
  </si>
  <si>
    <t>6499755004161</t>
  </si>
  <si>
    <t>426791</t>
  </si>
  <si>
    <t>Sinofarm</t>
  </si>
  <si>
    <t>Ostali medicinski i laboratorijski materijal</t>
  </si>
  <si>
    <t>IF2019-19869</t>
  </si>
  <si>
    <t>IF2019-19871</t>
  </si>
  <si>
    <t>ukupno materijalni troškovi</t>
  </si>
  <si>
    <t>Stomatološki fakultet</t>
  </si>
  <si>
    <t>Snežana Marinković</t>
  </si>
  <si>
    <t>Rc693/19</t>
  </si>
  <si>
    <t>ukupno zubni materijal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</si>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</sst>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7" fillId="0" borderId="1" xfId="1" applyFont="1" applyFill="1" applyBorder="1"/>
    <xf numFmtId="4" fontId="7" fillId="0" borderId="1" xfId="1" applyNumberFormat="1" applyFont="1" applyFill="1" applyBorder="1" applyAlignment="1">
      <alignment horizontal="left"/>
    </xf>
    <xf numFmtId="4" fontId="7" fillId="0" borderId="1" xfId="1" applyNumberFormat="1" applyFont="1" applyFill="1" applyBorder="1"/>
    <xf numFmtId="49" fontId="7" fillId="0" borderId="1" xfId="1" applyNumberFormat="1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4" fontId="8" fillId="0" borderId="1" xfId="1" applyNumberFormat="1" applyFont="1" applyFill="1" applyBorder="1" applyAlignment="1">
      <alignment horizontal="center"/>
    </xf>
    <xf numFmtId="4" fontId="8" fillId="0" borderId="1" xfId="1" applyNumberFormat="1" applyFont="1" applyFill="1" applyBorder="1"/>
    <xf numFmtId="49" fontId="6" fillId="0" borderId="1" xfId="1" applyNumberFormat="1" applyFont="1" applyFill="1" applyBorder="1"/>
    <xf numFmtId="0" fontId="6" fillId="0" borderId="1" xfId="1" applyFont="1" applyFill="1" applyBorder="1"/>
    <xf numFmtId="49" fontId="6" fillId="0" borderId="0" xfId="1" applyNumberFormat="1"/>
    <xf numFmtId="0" fontId="6" fillId="0" borderId="0" xfId="1"/>
    <xf numFmtId="4" fontId="8" fillId="0" borderId="1" xfId="1" applyNumberFormat="1" applyFont="1" applyBorder="1" applyAlignment="1">
      <alignment horizontal="center"/>
    </xf>
    <xf numFmtId="4" fontId="8" fillId="0" borderId="1" xfId="1" applyNumberFormat="1" applyFont="1" applyBorder="1"/>
    <xf numFmtId="49" fontId="6" fillId="0" borderId="1" xfId="1" applyNumberForma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9"/>
  <sheetViews>
    <sheetView tabSelected="1" topLeftCell="A14" zoomScaleNormal="100" workbookViewId="0">
      <selection activeCell="B22" sqref="B22:F23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16.7109375" customWidth="1"/>
    <col min="5" max="5" width="16.5703125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C8" s="35" t="s">
        <v>27</v>
      </c>
      <c r="D8" s="35"/>
      <c r="E8" s="35"/>
      <c r="F8" s="35"/>
      <c r="G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30" t="s">
        <v>20</v>
      </c>
      <c r="C12" s="30"/>
      <c r="D12" s="30"/>
      <c r="E12" s="30"/>
      <c r="F12" s="30"/>
      <c r="G12" s="14">
        <v>43763</v>
      </c>
      <c r="H12" s="23">
        <v>5147724.3</v>
      </c>
      <c r="I12" s="11"/>
      <c r="J12" s="11"/>
      <c r="K12" s="9"/>
      <c r="L12" s="9"/>
      <c r="M12" s="9"/>
      <c r="N12" s="9"/>
      <c r="O12" s="9"/>
    </row>
    <row r="13" spans="2:15" x14ac:dyDescent="0.25">
      <c r="B13" s="31" t="s">
        <v>9</v>
      </c>
      <c r="C13" s="31"/>
      <c r="D13" s="31"/>
      <c r="E13" s="31"/>
      <c r="F13" s="31"/>
      <c r="G13" s="24">
        <v>43763</v>
      </c>
      <c r="H13" s="3">
        <f>H14+H25-H32-H42</f>
        <v>7624168.7300000004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43763</v>
      </c>
      <c r="H14" s="4">
        <f>H15+H16+H17+H18+H19+H20+H21+H22+H23+H24</f>
        <v>11309052.620000001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f>15476490.89+537.25-15476490.89-537.25</f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</f>
        <v>2837078.55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116806.8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408551.88</v>
      </c>
      <c r="I18" s="11"/>
      <c r="J18" s="11"/>
    </row>
    <row r="19" spans="2:13" x14ac:dyDescent="0.25">
      <c r="B19" s="30" t="s">
        <v>2</v>
      </c>
      <c r="C19" s="30"/>
      <c r="D19" s="30"/>
      <c r="E19" s="30"/>
      <c r="F19" s="30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</f>
        <v>4033994.6500000013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484175.45-346688.6+955500-401234.26+466515.57+362768.64-858079.38+471174.85-471174.85+17809.58</f>
        <v>680767.00000000023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4137567.96-1174-1699958.82-1200-4696-31022.11+17762.15-7045-491981-23621.44-1174-1174+1063250</f>
        <v>2955533.7399999998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0" t="s">
        <v>28</v>
      </c>
      <c r="C24" s="30"/>
      <c r="D24" s="30"/>
      <c r="E24" s="30"/>
      <c r="F24" s="30"/>
      <c r="G24" s="13"/>
      <c r="H24" s="10">
        <f>5950+8800+11600+15950+12800+6650+15820+7900+13650+7750+10200+12400+10300+5900+9200+8800+14300+14800+7350+6850+7000+8250+10750+12500+8450+11350+11050</f>
        <v>276320</v>
      </c>
      <c r="I24" s="11"/>
      <c r="J24" s="11"/>
      <c r="K24" s="8"/>
      <c r="L24" s="8"/>
    </row>
    <row r="25" spans="2:13" x14ac:dyDescent="0.25">
      <c r="B25" s="39" t="s">
        <v>24</v>
      </c>
      <c r="C25" s="39"/>
      <c r="D25" s="39"/>
      <c r="E25" s="39"/>
      <c r="F25" s="39"/>
      <c r="G25" s="16">
        <v>43763</v>
      </c>
      <c r="H25" s="4">
        <f>H26+H27+H28+H29+H30+H31</f>
        <v>1160382.5099999998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113000+113000-113349.78+113000-117830.83+113000-124074.89+113000-117341.72+113000-96653.49+0.5+113000-76088.11+113000-99241.44+113000-70377.56+223250-0.02-75420.83-90956.97</f>
        <v>258914.85999999996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1758775.38-1036974.4+179666.67</f>
        <v>901467.64999999991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28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17">
        <v>43763</v>
      </c>
      <c r="H32" s="5">
        <f>SUM(H33:H41)</f>
        <v>4645266.4000000004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116806.8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408551.88</v>
      </c>
      <c r="I36" s="11"/>
      <c r="J36" s="11"/>
    </row>
    <row r="37" spans="2:12" x14ac:dyDescent="0.25">
      <c r="B37" s="30" t="s">
        <v>2</v>
      </c>
      <c r="C37" s="30"/>
      <c r="D37" s="30"/>
      <c r="E37" s="30"/>
      <c r="F37" s="30"/>
      <c r="G37" s="13"/>
      <c r="H37" s="10">
        <v>3816009.28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303898.44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f>273494.73-273494.73</f>
        <v>0</v>
      </c>
      <c r="I41" s="11"/>
      <c r="J41" s="11"/>
    </row>
    <row r="42" spans="2:12" x14ac:dyDescent="0.25">
      <c r="B42" s="32" t="s">
        <v>21</v>
      </c>
      <c r="C42" s="32"/>
      <c r="D42" s="32"/>
      <c r="E42" s="32"/>
      <c r="F42" s="32"/>
      <c r="G42" s="17">
        <v>43763</v>
      </c>
      <c r="H42" s="5">
        <f>SUM(H43:H47)</f>
        <v>200000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200000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44" t="s">
        <v>18</v>
      </c>
      <c r="C48" s="44"/>
      <c r="D48" s="44"/>
      <c r="E48" s="44"/>
      <c r="F48" s="44"/>
      <c r="G48" s="18">
        <v>43763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</f>
        <v>64471.669999999693</v>
      </c>
      <c r="I48" s="11"/>
      <c r="J48"/>
      <c r="L48" s="8"/>
    </row>
    <row r="49" spans="1:11" x14ac:dyDescent="0.25">
      <c r="B49" s="30" t="s">
        <v>17</v>
      </c>
      <c r="C49" s="30"/>
      <c r="D49" s="30"/>
      <c r="E49" s="30"/>
      <c r="F49" s="30"/>
      <c r="G49" s="2"/>
      <c r="H49" s="3">
        <v>0</v>
      </c>
      <c r="I49" s="11"/>
      <c r="J49" s="11"/>
    </row>
    <row r="50" spans="1:11" x14ac:dyDescent="0.25">
      <c r="B50" s="31" t="s">
        <v>4</v>
      </c>
      <c r="C50" s="31"/>
      <c r="D50" s="31"/>
      <c r="E50" s="31"/>
      <c r="F50" s="31"/>
      <c r="G50" s="2"/>
      <c r="H50" s="7">
        <f>H14+H25-H32-H42+H48-H49</f>
        <v>7688640.4000000004</v>
      </c>
      <c r="I50" s="11"/>
      <c r="J50" s="11"/>
      <c r="K50" s="8"/>
    </row>
    <row r="51" spans="1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1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1:11" x14ac:dyDescent="0.25">
      <c r="A54" s="29"/>
      <c r="B54" s="26" t="s">
        <v>1</v>
      </c>
      <c r="C54" s="27" t="s">
        <v>29</v>
      </c>
      <c r="D54" s="28">
        <v>30360</v>
      </c>
      <c r="E54" s="29" t="s">
        <v>30</v>
      </c>
    </row>
    <row r="55" spans="1:11" x14ac:dyDescent="0.25">
      <c r="A55" s="29"/>
      <c r="B55" s="26" t="s">
        <v>1</v>
      </c>
      <c r="C55" s="27" t="s">
        <v>29</v>
      </c>
      <c r="D55" s="28">
        <v>24538.799999999999</v>
      </c>
      <c r="E55" s="29" t="s">
        <v>31</v>
      </c>
    </row>
    <row r="56" spans="1:11" x14ac:dyDescent="0.25">
      <c r="A56" s="29"/>
      <c r="B56" s="26" t="s">
        <v>1</v>
      </c>
      <c r="C56" s="27" t="s">
        <v>25</v>
      </c>
      <c r="D56" s="28">
        <v>61908</v>
      </c>
      <c r="E56" s="29" t="s">
        <v>32</v>
      </c>
    </row>
    <row r="57" spans="1:11" x14ac:dyDescent="0.25">
      <c r="A57" s="29"/>
      <c r="B57" s="26"/>
      <c r="C57" s="45" t="s">
        <v>33</v>
      </c>
      <c r="D57" s="46">
        <f>SUM(D54:D56)</f>
        <v>116806.8</v>
      </c>
      <c r="E57" s="29"/>
    </row>
    <row r="58" spans="1:11" x14ac:dyDescent="0.25">
      <c r="A58" s="29"/>
      <c r="B58" s="26" t="s">
        <v>1</v>
      </c>
      <c r="C58" s="27" t="s">
        <v>25</v>
      </c>
      <c r="D58" s="28">
        <v>408551.88</v>
      </c>
      <c r="E58" s="29" t="s">
        <v>34</v>
      </c>
    </row>
    <row r="59" spans="1:11" x14ac:dyDescent="0.25">
      <c r="A59" s="29"/>
      <c r="B59" s="26"/>
      <c r="C59" s="45" t="s">
        <v>35</v>
      </c>
      <c r="D59" s="46">
        <f>SUM(D58)</f>
        <v>408551.88</v>
      </c>
      <c r="E59" s="29"/>
    </row>
    <row r="60" spans="1:11" x14ac:dyDescent="0.25">
      <c r="A60" s="29" t="s">
        <v>36</v>
      </c>
      <c r="B60" s="26" t="s">
        <v>37</v>
      </c>
      <c r="C60" s="27" t="s">
        <v>38</v>
      </c>
      <c r="D60" s="28">
        <v>8250</v>
      </c>
      <c r="E60" s="29" t="s">
        <v>39</v>
      </c>
    </row>
    <row r="61" spans="1:11" x14ac:dyDescent="0.25">
      <c r="A61" s="29" t="s">
        <v>36</v>
      </c>
      <c r="B61" s="26" t="s">
        <v>37</v>
      </c>
      <c r="C61" s="27" t="s">
        <v>38</v>
      </c>
      <c r="D61" s="28">
        <v>620400</v>
      </c>
      <c r="E61" s="29" t="s">
        <v>40</v>
      </c>
    </row>
    <row r="62" spans="1:11" x14ac:dyDescent="0.25">
      <c r="A62" s="29" t="s">
        <v>36</v>
      </c>
      <c r="B62" s="26" t="s">
        <v>37</v>
      </c>
      <c r="C62" s="27" t="s">
        <v>38</v>
      </c>
      <c r="D62" s="28">
        <v>39450</v>
      </c>
      <c r="E62" s="29" t="s">
        <v>41</v>
      </c>
    </row>
    <row r="63" spans="1:11" x14ac:dyDescent="0.25">
      <c r="A63" s="29" t="s">
        <v>36</v>
      </c>
      <c r="B63" s="26" t="s">
        <v>42</v>
      </c>
      <c r="C63" s="27" t="s">
        <v>38</v>
      </c>
      <c r="D63" s="28">
        <v>875980.80000000005</v>
      </c>
      <c r="E63" s="29" t="s">
        <v>43</v>
      </c>
    </row>
    <row r="64" spans="1:11" x14ac:dyDescent="0.25">
      <c r="A64" s="29" t="s">
        <v>36</v>
      </c>
      <c r="B64" s="26" t="s">
        <v>44</v>
      </c>
      <c r="C64" s="27" t="s">
        <v>38</v>
      </c>
      <c r="D64" s="28">
        <v>1104084.56</v>
      </c>
      <c r="E64" s="29" t="s">
        <v>45</v>
      </c>
    </row>
    <row r="65" spans="1:5" x14ac:dyDescent="0.25">
      <c r="A65" s="29" t="s">
        <v>36</v>
      </c>
      <c r="B65" s="26" t="s">
        <v>44</v>
      </c>
      <c r="C65" s="27" t="s">
        <v>38</v>
      </c>
      <c r="D65" s="28">
        <v>384529.91999999998</v>
      </c>
      <c r="E65" s="29" t="s">
        <v>46</v>
      </c>
    </row>
    <row r="66" spans="1:5" x14ac:dyDescent="0.25">
      <c r="A66" s="29" t="s">
        <v>36</v>
      </c>
      <c r="B66" s="26" t="s">
        <v>44</v>
      </c>
      <c r="C66" s="27" t="s">
        <v>38</v>
      </c>
      <c r="D66" s="28">
        <v>257436</v>
      </c>
      <c r="E66" s="29" t="s">
        <v>47</v>
      </c>
    </row>
    <row r="67" spans="1:5" x14ac:dyDescent="0.25">
      <c r="A67" s="29" t="s">
        <v>36</v>
      </c>
      <c r="B67" s="26" t="s">
        <v>48</v>
      </c>
      <c r="C67" s="27" t="s">
        <v>38</v>
      </c>
      <c r="D67" s="28">
        <v>30885.599999999999</v>
      </c>
      <c r="E67" s="29" t="s">
        <v>49</v>
      </c>
    </row>
    <row r="68" spans="1:5" x14ac:dyDescent="0.25">
      <c r="A68" s="29" t="s">
        <v>36</v>
      </c>
      <c r="B68" s="26" t="s">
        <v>50</v>
      </c>
      <c r="C68" s="27" t="s">
        <v>38</v>
      </c>
      <c r="D68" s="28">
        <v>430046</v>
      </c>
      <c r="E68" s="29" t="s">
        <v>51</v>
      </c>
    </row>
    <row r="69" spans="1:5" x14ac:dyDescent="0.25">
      <c r="A69" s="29" t="s">
        <v>52</v>
      </c>
      <c r="B69" s="26" t="s">
        <v>50</v>
      </c>
      <c r="C69" s="27" t="s">
        <v>53</v>
      </c>
      <c r="D69" s="28">
        <v>35666.400000000001</v>
      </c>
      <c r="E69" s="29" t="s">
        <v>51</v>
      </c>
    </row>
    <row r="70" spans="1:5" x14ac:dyDescent="0.25">
      <c r="A70" s="29" t="s">
        <v>36</v>
      </c>
      <c r="B70" s="26" t="s">
        <v>50</v>
      </c>
      <c r="C70" s="27" t="s">
        <v>38</v>
      </c>
      <c r="D70" s="28">
        <v>29280</v>
      </c>
      <c r="E70" s="29" t="s">
        <v>54</v>
      </c>
    </row>
    <row r="71" spans="1:5" x14ac:dyDescent="0.25">
      <c r="A71" s="29"/>
      <c r="B71" s="26"/>
      <c r="C71" s="45" t="s">
        <v>55</v>
      </c>
      <c r="D71" s="46">
        <f>SUM(D60:D70)</f>
        <v>3816009.2800000003</v>
      </c>
      <c r="E71" s="29"/>
    </row>
    <row r="72" spans="1:5" x14ac:dyDescent="0.25">
      <c r="A72" s="29" t="s">
        <v>56</v>
      </c>
      <c r="B72" s="26" t="s">
        <v>57</v>
      </c>
      <c r="C72" s="27" t="s">
        <v>58</v>
      </c>
      <c r="D72" s="28">
        <v>150000</v>
      </c>
      <c r="E72" s="29" t="s">
        <v>59</v>
      </c>
    </row>
    <row r="73" spans="1:5" x14ac:dyDescent="0.25">
      <c r="A73" s="29" t="s">
        <v>60</v>
      </c>
      <c r="B73" s="26" t="s">
        <v>57</v>
      </c>
      <c r="C73" s="27" t="s">
        <v>61</v>
      </c>
      <c r="D73" s="28">
        <v>150000</v>
      </c>
      <c r="E73" s="29" t="s">
        <v>62</v>
      </c>
    </row>
    <row r="74" spans="1:5" x14ac:dyDescent="0.25">
      <c r="A74" s="29" t="s">
        <v>63</v>
      </c>
      <c r="B74" s="26" t="s">
        <v>64</v>
      </c>
      <c r="C74" s="27" t="s">
        <v>65</v>
      </c>
      <c r="D74" s="28">
        <v>1738.44</v>
      </c>
      <c r="E74" s="29" t="s">
        <v>66</v>
      </c>
    </row>
    <row r="75" spans="1:5" x14ac:dyDescent="0.25">
      <c r="A75" s="29" t="s">
        <v>63</v>
      </c>
      <c r="B75" s="26" t="s">
        <v>64</v>
      </c>
      <c r="C75" s="27" t="s">
        <v>65</v>
      </c>
      <c r="D75" s="28">
        <v>2160</v>
      </c>
      <c r="E75" s="29" t="s">
        <v>67</v>
      </c>
    </row>
    <row r="76" spans="1:5" x14ac:dyDescent="0.25">
      <c r="A76" s="29"/>
      <c r="B76" s="26"/>
      <c r="C76" s="45" t="s">
        <v>68</v>
      </c>
      <c r="D76" s="46">
        <f>SUM(D72:D75)</f>
        <v>303898.44</v>
      </c>
      <c r="E76" s="29"/>
    </row>
    <row r="77" spans="1:5" x14ac:dyDescent="0.25">
      <c r="A77" s="29" t="s">
        <v>56</v>
      </c>
      <c r="B77" s="26" t="s">
        <v>69</v>
      </c>
      <c r="C77" s="27" t="s">
        <v>70</v>
      </c>
      <c r="D77" s="28">
        <v>200000</v>
      </c>
      <c r="E77" s="29" t="s">
        <v>71</v>
      </c>
    </row>
    <row r="78" spans="1:5" x14ac:dyDescent="0.25">
      <c r="A78" s="47"/>
      <c r="B78" s="48"/>
      <c r="C78" s="45" t="s">
        <v>72</v>
      </c>
      <c r="D78" s="46">
        <f>SUM(D77:D77)</f>
        <v>200000</v>
      </c>
      <c r="E78" s="47"/>
    </row>
    <row r="79" spans="1:5" x14ac:dyDescent="0.25">
      <c r="A79" s="49"/>
      <c r="B79" s="50"/>
      <c r="C79" s="51" t="s">
        <v>73</v>
      </c>
      <c r="D79" s="52">
        <f>D57+D59+D71+D76+D78</f>
        <v>4845266.4000000004</v>
      </c>
      <c r="E79" s="53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2019-10-28T07:00:57Z</dcterms:modified>
</cp:coreProperties>
</file>